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90" windowWidth="15200" windowHeight="9210" activeTab="0"/>
  </bookViews>
  <sheets>
    <sheet name="Savings" sheetId="1" r:id="rId1"/>
    <sheet name="Compatibility Report" sheetId="2" r:id="rId2"/>
  </sheets>
  <definedNames/>
  <calcPr fullCalcOnLoad="1"/>
</workbook>
</file>

<file path=xl/sharedStrings.xml><?xml version="1.0" encoding="utf-8"?>
<sst xmlns="http://schemas.openxmlformats.org/spreadsheetml/2006/main" count="87" uniqueCount="74">
  <si>
    <t>Imperial</t>
  </si>
  <si>
    <t>Price per brick</t>
  </si>
  <si>
    <t>Price per 1000 bricks</t>
  </si>
  <si>
    <t>Percentage saving</t>
  </si>
  <si>
    <t>Average bricks laid per day</t>
  </si>
  <si>
    <t>increase</t>
  </si>
  <si>
    <t>Single skin</t>
  </si>
  <si>
    <t>1.5m3 of mortar per 100 m2 of single skin walling</t>
  </si>
  <si>
    <t>Mortar bed is 16mm narrower (90 vs 106mm)</t>
  </si>
  <si>
    <t>Saving on imperial price</t>
  </si>
  <si>
    <t>Extra paid by using imperial brick</t>
  </si>
  <si>
    <t>saving on existing</t>
  </si>
  <si>
    <t>extra cost if using imperial</t>
  </si>
  <si>
    <t>Brick area</t>
  </si>
  <si>
    <t>square centimetres</t>
  </si>
  <si>
    <t>cubic centimetres</t>
  </si>
  <si>
    <t>Perp height = 85mm</t>
  </si>
  <si>
    <t>1000 cubic centimetre = 1 litre</t>
  </si>
  <si>
    <t>bricks</t>
  </si>
  <si>
    <t>Price of cement pocket</t>
  </si>
  <si>
    <t xml:space="preserve">Perpendicular </t>
  </si>
  <si>
    <t>1 cement = 175 litres mortar</t>
  </si>
  <si>
    <t>222x90mm</t>
  </si>
  <si>
    <t>222x104mm</t>
  </si>
  <si>
    <t>85x104mm</t>
  </si>
  <si>
    <t>Cubic cm mortar per brick</t>
  </si>
  <si>
    <t xml:space="preserve">175 litres of mortar (1cement) does </t>
  </si>
  <si>
    <t>175 litre mortar = 175000 cubic centimetres</t>
  </si>
  <si>
    <t>Saving per m2 of single skin</t>
  </si>
  <si>
    <t>Saving per m2 of double skin</t>
  </si>
  <si>
    <r>
      <t>Brick cost per m</t>
    </r>
    <r>
      <rPr>
        <b/>
        <vertAlign val="superscript"/>
        <sz val="10"/>
        <rFont val="Arial"/>
        <family val="2"/>
      </rPr>
      <t>2</t>
    </r>
  </si>
  <si>
    <r>
      <t>Brick cost per m</t>
    </r>
    <r>
      <rPr>
        <vertAlign val="superscript"/>
        <sz val="10"/>
        <rFont val="Arial"/>
        <family val="2"/>
      </rPr>
      <t>2</t>
    </r>
  </si>
  <si>
    <r>
      <t>Labour saving per m</t>
    </r>
    <r>
      <rPr>
        <b/>
        <vertAlign val="superscript"/>
        <sz val="10"/>
        <rFont val="Arial"/>
        <family val="2"/>
      </rPr>
      <t>2</t>
    </r>
  </si>
  <si>
    <r>
      <t>m</t>
    </r>
    <r>
      <rPr>
        <vertAlign val="superscript"/>
        <sz val="10"/>
        <rFont val="Arial"/>
        <family val="2"/>
      </rPr>
      <t>2</t>
    </r>
    <r>
      <rPr>
        <sz val="10"/>
        <rFont val="Arial"/>
        <family val="0"/>
      </rPr>
      <t xml:space="preserve"> laid per day</t>
    </r>
  </si>
  <si>
    <r>
      <t>Average labour cost per m</t>
    </r>
    <r>
      <rPr>
        <vertAlign val="superscript"/>
        <sz val="10"/>
        <rFont val="Arial"/>
        <family val="2"/>
      </rPr>
      <t>2</t>
    </r>
  </si>
  <si>
    <r>
      <t>Number of bricks laid per m</t>
    </r>
    <r>
      <rPr>
        <vertAlign val="superscript"/>
        <sz val="10"/>
        <rFont val="Arial"/>
        <family val="2"/>
      </rPr>
      <t>2</t>
    </r>
  </si>
  <si>
    <r>
      <t>No of m</t>
    </r>
    <r>
      <rPr>
        <vertAlign val="superscript"/>
        <sz val="10"/>
        <rFont val="Arial"/>
        <family val="2"/>
      </rPr>
      <t>2</t>
    </r>
    <r>
      <rPr>
        <sz val="10"/>
        <rFont val="Arial"/>
        <family val="0"/>
      </rPr>
      <t xml:space="preserve"> per cement pocket</t>
    </r>
  </si>
  <si>
    <r>
      <t>m</t>
    </r>
    <r>
      <rPr>
        <vertAlign val="superscript"/>
        <sz val="10"/>
        <rFont val="Arial"/>
        <family val="2"/>
      </rPr>
      <t>2</t>
    </r>
  </si>
  <si>
    <r>
      <t>Cement portion of mortar cost per m</t>
    </r>
    <r>
      <rPr>
        <vertAlign val="superscript"/>
        <sz val="10"/>
        <rFont val="Arial"/>
        <family val="2"/>
      </rPr>
      <t>2</t>
    </r>
  </si>
  <si>
    <r>
      <t>Mortar saving per m</t>
    </r>
    <r>
      <rPr>
        <b/>
        <vertAlign val="superscript"/>
        <sz val="10"/>
        <rFont val="Arial"/>
        <family val="2"/>
      </rPr>
      <t>2</t>
    </r>
  </si>
  <si>
    <r>
      <t>Labour cost per m</t>
    </r>
    <r>
      <rPr>
        <b/>
        <vertAlign val="superscript"/>
        <sz val="10"/>
        <rFont val="Arial"/>
        <family val="2"/>
      </rPr>
      <t>2</t>
    </r>
  </si>
  <si>
    <r>
      <t>Mortar cost per m</t>
    </r>
    <r>
      <rPr>
        <b/>
        <vertAlign val="superscript"/>
        <sz val="10"/>
        <rFont val="Arial"/>
        <family val="2"/>
      </rPr>
      <t>2</t>
    </r>
  </si>
  <si>
    <t xml:space="preserve">Brick cost </t>
  </si>
  <si>
    <t>Labour cost</t>
  </si>
  <si>
    <t>Mortar cost (Cement)</t>
  </si>
  <si>
    <t>Saving</t>
  </si>
  <si>
    <t>Cost of project</t>
  </si>
  <si>
    <t>Mortar bed area (14mm)</t>
  </si>
  <si>
    <t>14mm</t>
  </si>
  <si>
    <t>Qty imperials</t>
  </si>
  <si>
    <r>
      <t>Imperials /m</t>
    </r>
    <r>
      <rPr>
        <vertAlign val="superscript"/>
        <sz val="10"/>
        <rFont val="Arial"/>
        <family val="2"/>
      </rPr>
      <t>2</t>
    </r>
  </si>
  <si>
    <r>
      <t>m</t>
    </r>
    <r>
      <rPr>
        <vertAlign val="superscript"/>
        <sz val="10"/>
        <rFont val="Arial"/>
        <family val="2"/>
      </rPr>
      <t>2</t>
    </r>
    <r>
      <rPr>
        <sz val="10"/>
        <rFont val="Arial"/>
        <family val="0"/>
      </rPr>
      <t xml:space="preserve"> of bricks laid</t>
    </r>
  </si>
  <si>
    <t>Project size (m2 of bricks laid)</t>
  </si>
  <si>
    <t>per sqm</t>
  </si>
  <si>
    <t>Labour cost per day (team)</t>
  </si>
  <si>
    <r>
      <t>Total cost per m</t>
    </r>
    <r>
      <rPr>
        <b/>
        <vertAlign val="superscript"/>
        <sz val="10"/>
        <rFont val="Arial"/>
        <family val="2"/>
      </rPr>
      <t>2</t>
    </r>
    <r>
      <rPr>
        <b/>
        <sz val="10"/>
        <rFont val="Arial"/>
        <family val="2"/>
      </rPr>
      <t xml:space="preserve"> of single skin wall</t>
    </r>
  </si>
  <si>
    <r>
      <t>Purchase number of bricks per m</t>
    </r>
    <r>
      <rPr>
        <vertAlign val="superscript"/>
        <sz val="10"/>
        <rFont val="Arial"/>
        <family val="2"/>
      </rPr>
      <t>2</t>
    </r>
  </si>
  <si>
    <r>
      <t>Laid number of bricks per m</t>
    </r>
    <r>
      <rPr>
        <vertAlign val="superscript"/>
        <sz val="10"/>
        <rFont val="Arial"/>
        <family val="2"/>
      </rPr>
      <t>2</t>
    </r>
  </si>
  <si>
    <t>Breakage prov</t>
  </si>
  <si>
    <t>ALTER THE GREY BLOCKS WITH ACTUAL FIGURES</t>
  </si>
  <si>
    <t>Maxi 90</t>
  </si>
  <si>
    <t>114x90mm</t>
  </si>
  <si>
    <t>Saving of 2 courses per  6 courses of imperial bricks</t>
  </si>
  <si>
    <t>Compatibility Report for Maxi 90 Savings Spreadsheet .xls</t>
  </si>
  <si>
    <t>Run on 2016/10/13 16:37</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</si>
  <si>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</si>
  <si>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</si>
  <si>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</si>
  <si>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</si>
  <si>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</si>
  <si>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</si>
  <si>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Delivered  Excl VAT</t>
  </si>
  <si>
    <t>1 Bricklayer 2 Assistants</t>
  </si>
  <si>
    <t>Maxi 90 vs Imperial NFP</t>
  </si>
</sst>
</file>

<file path=xl/styles.xml><?xml version="1.0" encoding="utf-8"?>
<styleSheet xmlns="http://schemas.openxmlformats.org/spreadsheetml/2006/main">
  <numFmts count="3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quot;\ #,##0_);\(&quot;R&quot;\ #,##0\)"/>
    <numFmt numFmtId="173" formatCode="&quot;R&quot;\ #,##0_);[Red]\(&quot;R&quot;\ #,##0\)"/>
    <numFmt numFmtId="174" formatCode="&quot;R&quot;\ #,##0.00_);\(&quot;R&quot;\ #,##0.00\)"/>
    <numFmt numFmtId="175" formatCode="&quot;R&quot;\ #,##0.00_);[Red]\(&quot;R&quot;\ #,##0.00\)"/>
    <numFmt numFmtId="176" formatCode="_(&quot;R&quot;\ * #,##0_);_(&quot;R&quot;\ * \(#,##0\);_(&quot;R&quot;\ * &quot;-&quot;_);_(@_)"/>
    <numFmt numFmtId="177" formatCode="_(* #,##0_);_(* \(#,##0\);_(* &quot;-&quot;_);_(@_)"/>
    <numFmt numFmtId="178" formatCode="_(&quot;R&quot;\ * #,##0.00_);_(&quot;R&quot;\ * \(#,##0.00\);_(&quot;R&quot;\ * &quot;-&quot;??_);_(@_)"/>
    <numFmt numFmtId="179" formatCode="_(* #,##0.00_);_(* \(#,##0.00\);_(* &quot;-&quot;??_);_(@_)"/>
    <numFmt numFmtId="180" formatCode="0.000_ ;[Red]\-0.000\ "/>
    <numFmt numFmtId="181" formatCode="#,##0.000_ ;[Red]\-#,##0.000\ "/>
    <numFmt numFmtId="182" formatCode="#,##0_ ;[Red]\-#,##0\ "/>
    <numFmt numFmtId="183" formatCode="#,##0.00_ ;[Red]\-#,##0.00\ "/>
    <numFmt numFmtId="184" formatCode="0_ ;[Red]\-0\ "/>
    <numFmt numFmtId="185" formatCode="0.000000"/>
    <numFmt numFmtId="186" formatCode="0.00000"/>
    <numFmt numFmtId="187" formatCode="0.0000"/>
    <numFmt numFmtId="188" formatCode="0.000"/>
    <numFmt numFmtId="189" formatCode="0.0%"/>
    <numFmt numFmtId="190" formatCode="#,##0.0_ ;[Red]\-#,##0.0\ "/>
    <numFmt numFmtId="191" formatCode="0.0"/>
  </numFmts>
  <fonts count="42">
    <font>
      <sz val="10"/>
      <name val="Arial"/>
      <family val="0"/>
    </font>
    <font>
      <b/>
      <sz val="10"/>
      <name val="Arial"/>
      <family val="2"/>
    </font>
    <font>
      <b/>
      <vertAlign val="superscript"/>
      <sz val="10"/>
      <name val="Arial"/>
      <family val="2"/>
    </font>
    <font>
      <vertAlign val="superscript"/>
      <sz val="10"/>
      <name val="Arial"/>
      <family val="2"/>
    </font>
    <font>
      <sz val="8"/>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2">
    <xf numFmtId="0" fontId="0" fillId="0" borderId="0" xfId="0" applyAlignment="1">
      <alignment/>
    </xf>
    <xf numFmtId="182" fontId="0" fillId="0" borderId="0" xfId="0" applyNumberFormat="1" applyAlignment="1">
      <alignment/>
    </xf>
    <xf numFmtId="167" fontId="0" fillId="0" borderId="0" xfId="0" applyNumberFormat="1" applyAlignment="1">
      <alignment/>
    </xf>
    <xf numFmtId="167" fontId="0" fillId="0" borderId="10" xfId="0" applyNumberFormat="1" applyBorder="1" applyAlignment="1">
      <alignment/>
    </xf>
    <xf numFmtId="0" fontId="1" fillId="0" borderId="0" xfId="0" applyFont="1" applyAlignment="1">
      <alignment/>
    </xf>
    <xf numFmtId="0" fontId="1" fillId="0" borderId="0" xfId="0" applyFont="1" applyAlignment="1">
      <alignment horizontal="center"/>
    </xf>
    <xf numFmtId="167" fontId="0" fillId="0" borderId="11" xfId="0" applyNumberFormat="1" applyBorder="1" applyAlignment="1">
      <alignment/>
    </xf>
    <xf numFmtId="10" fontId="0" fillId="0" borderId="0" xfId="0" applyNumberFormat="1" applyAlignment="1">
      <alignment/>
    </xf>
    <xf numFmtId="167" fontId="0" fillId="0" borderId="0" xfId="0" applyNumberFormat="1" applyBorder="1" applyAlignment="1">
      <alignment/>
    </xf>
    <xf numFmtId="10" fontId="1" fillId="0" borderId="0" xfId="0" applyNumberFormat="1" applyFont="1" applyAlignment="1">
      <alignment horizontal="center"/>
    </xf>
    <xf numFmtId="0" fontId="0" fillId="0" borderId="11" xfId="0" applyBorder="1" applyAlignment="1">
      <alignment/>
    </xf>
    <xf numFmtId="183" fontId="0" fillId="0" borderId="0" xfId="0" applyNumberFormat="1" applyAlignment="1">
      <alignment/>
    </xf>
    <xf numFmtId="183" fontId="0" fillId="0" borderId="11" xfId="0" applyNumberFormat="1" applyBorder="1" applyAlignment="1">
      <alignment/>
    </xf>
    <xf numFmtId="4" fontId="0" fillId="0" borderId="11" xfId="0" applyNumberFormat="1" applyBorder="1" applyAlignment="1">
      <alignment/>
    </xf>
    <xf numFmtId="2" fontId="0" fillId="0" borderId="0" xfId="0" applyNumberFormat="1" applyAlignment="1">
      <alignment/>
    </xf>
    <xf numFmtId="167" fontId="0" fillId="33" borderId="0" xfId="0" applyNumberFormat="1" applyFill="1" applyAlignment="1">
      <alignment/>
    </xf>
    <xf numFmtId="0" fontId="0" fillId="33" borderId="0" xfId="0" applyFill="1" applyAlignment="1">
      <alignment/>
    </xf>
    <xf numFmtId="0" fontId="0" fillId="0" borderId="0" xfId="0" applyBorder="1" applyAlignment="1">
      <alignment/>
    </xf>
    <xf numFmtId="0" fontId="0" fillId="0" borderId="0" xfId="0" applyFill="1" applyBorder="1" applyAlignment="1">
      <alignment/>
    </xf>
    <xf numFmtId="183" fontId="0" fillId="0" borderId="10" xfId="0" applyNumberFormat="1" applyBorder="1" applyAlignment="1">
      <alignment/>
    </xf>
    <xf numFmtId="182" fontId="0" fillId="0" borderId="0" xfId="0" applyNumberFormat="1" applyBorder="1" applyAlignment="1">
      <alignment/>
    </xf>
    <xf numFmtId="183" fontId="0" fillId="0" borderId="12" xfId="0" applyNumberFormat="1" applyBorder="1" applyAlignment="1">
      <alignment/>
    </xf>
    <xf numFmtId="183" fontId="0" fillId="33" borderId="0" xfId="0" applyNumberFormat="1" applyFill="1" applyAlignment="1">
      <alignment/>
    </xf>
    <xf numFmtId="167" fontId="0" fillId="0" borderId="0" xfId="0" applyNumberFormat="1" applyFill="1" applyAlignment="1">
      <alignment/>
    </xf>
    <xf numFmtId="165" fontId="0" fillId="0" borderId="0" xfId="0" applyNumberFormat="1" applyBorder="1" applyAlignment="1">
      <alignment/>
    </xf>
    <xf numFmtId="0" fontId="4"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0" borderId="16" xfId="0" applyFont="1" applyBorder="1" applyAlignment="1">
      <alignment/>
    </xf>
    <xf numFmtId="183" fontId="0" fillId="0" borderId="0" xfId="0" applyNumberFormat="1" applyFill="1" applyBorder="1" applyAlignment="1">
      <alignment/>
    </xf>
    <xf numFmtId="0" fontId="5" fillId="0" borderId="0" xfId="0" applyFont="1" applyFill="1" applyBorder="1" applyAlignment="1">
      <alignment horizontal="center"/>
    </xf>
    <xf numFmtId="10" fontId="0" fillId="0" borderId="0" xfId="57" applyNumberFormat="1" applyFont="1" applyFill="1" applyBorder="1" applyAlignment="1">
      <alignment/>
    </xf>
    <xf numFmtId="167" fontId="0" fillId="0" borderId="0" xfId="0" applyNumberFormat="1" applyFill="1" applyBorder="1" applyAlignment="1">
      <alignment/>
    </xf>
    <xf numFmtId="182" fontId="0" fillId="0" borderId="0" xfId="0" applyNumberFormat="1" applyFill="1" applyBorder="1" applyAlignment="1">
      <alignment/>
    </xf>
    <xf numFmtId="182" fontId="4" fillId="33" borderId="17" xfId="0" applyNumberFormat="1" applyFont="1" applyFill="1" applyBorder="1" applyAlignment="1">
      <alignment/>
    </xf>
    <xf numFmtId="1" fontId="0" fillId="33" borderId="0" xfId="0" applyNumberFormat="1" applyFill="1" applyAlignment="1">
      <alignment/>
    </xf>
    <xf numFmtId="10" fontId="0" fillId="0" borderId="0" xfId="0" applyNumberFormat="1" applyFill="1" applyBorder="1" applyAlignment="1">
      <alignment/>
    </xf>
    <xf numFmtId="9" fontId="0" fillId="0" borderId="0" xfId="0" applyNumberFormat="1" applyFill="1" applyBorder="1" applyAlignment="1">
      <alignment/>
    </xf>
    <xf numFmtId="0" fontId="1" fillId="0" borderId="0" xfId="0" applyFont="1" applyFill="1" applyBorder="1" applyAlignment="1">
      <alignment/>
    </xf>
    <xf numFmtId="181" fontId="0" fillId="0" borderId="0" xfId="0" applyNumberFormat="1" applyFill="1" applyBorder="1" applyAlignment="1">
      <alignment/>
    </xf>
    <xf numFmtId="1" fontId="4" fillId="0" borderId="18" xfId="0" applyNumberFormat="1" applyFont="1" applyBorder="1" applyAlignment="1">
      <alignment/>
    </xf>
    <xf numFmtId="0" fontId="41" fillId="34" borderId="0" xfId="0" applyFont="1" applyFill="1" applyAlignment="1">
      <alignment/>
    </xf>
    <xf numFmtId="0" fontId="0" fillId="34" borderId="0" xfId="0" applyFill="1" applyAlignment="1">
      <alignmen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0" xfId="0" applyNumberFormat="1" applyBorder="1" applyAlignment="1">
      <alignment horizontal="center" vertical="top" wrapText="1"/>
    </xf>
    <xf numFmtId="0" fontId="0" fillId="0" borderId="21" xfId="0" applyNumberForma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8"/>
  <sheetViews>
    <sheetView tabSelected="1" zoomScalePageLayoutView="0" workbookViewId="0" topLeftCell="A1">
      <selection activeCell="D5" sqref="D5"/>
    </sheetView>
  </sheetViews>
  <sheetFormatPr defaultColWidth="9.140625" defaultRowHeight="12.75"/>
  <cols>
    <col min="1" max="1" width="5.28125" style="0" customWidth="1"/>
    <col min="2" max="2" width="28.57421875" style="0" customWidth="1"/>
    <col min="3" max="3" width="12.00390625" style="0" customWidth="1"/>
    <col min="4" max="4" width="14.7109375" style="0" bestFit="1" customWidth="1"/>
    <col min="5" max="5" width="15.421875" style="0" bestFit="1" customWidth="1"/>
    <col min="6" max="6" width="13.00390625" style="0" customWidth="1"/>
    <col min="7" max="7" width="13.8515625" style="0" customWidth="1"/>
    <col min="8" max="8" width="12.57421875" style="0" customWidth="1"/>
  </cols>
  <sheetData>
    <row r="1" spans="1:7" ht="12.75">
      <c r="A1" s="4" t="s">
        <v>73</v>
      </c>
      <c r="D1" s="42" t="s">
        <v>59</v>
      </c>
      <c r="E1" s="43"/>
      <c r="F1" s="43"/>
      <c r="G1" s="43"/>
    </row>
    <row r="3" spans="1:5" ht="15">
      <c r="A3" s="4" t="s">
        <v>30</v>
      </c>
      <c r="D3" s="5" t="s">
        <v>60</v>
      </c>
      <c r="E3" s="5" t="s">
        <v>0</v>
      </c>
    </row>
    <row r="4" spans="2:10" ht="12">
      <c r="B4" t="s">
        <v>2</v>
      </c>
      <c r="D4" s="22">
        <v>3500</v>
      </c>
      <c r="E4" s="22">
        <v>2530</v>
      </c>
      <c r="F4" t="s">
        <v>71</v>
      </c>
      <c r="I4" s="17"/>
      <c r="J4" s="17"/>
    </row>
    <row r="5" spans="2:10" ht="12">
      <c r="B5" t="s">
        <v>1</v>
      </c>
      <c r="D5" s="11">
        <f>D4/1000</f>
        <v>3.5</v>
      </c>
      <c r="E5" s="11">
        <f>E4/1000</f>
        <v>2.53</v>
      </c>
      <c r="I5" s="17"/>
      <c r="J5" s="17"/>
    </row>
    <row r="6" spans="2:10" ht="14.25">
      <c r="B6" t="s">
        <v>56</v>
      </c>
      <c r="C6" s="7">
        <f>(+D6-D13)/D6</f>
        <v>0.029411764705882353</v>
      </c>
      <c r="D6" s="16">
        <v>34</v>
      </c>
      <c r="E6" s="16">
        <v>53</v>
      </c>
      <c r="F6" t="s">
        <v>6</v>
      </c>
      <c r="G6" s="7">
        <f>(+E6-E13)/E6</f>
        <v>0.018867924528301886</v>
      </c>
      <c r="H6" t="s">
        <v>58</v>
      </c>
      <c r="I6" s="17"/>
      <c r="J6" s="17"/>
    </row>
    <row r="7" spans="2:10" ht="15" thickBot="1">
      <c r="B7" t="s">
        <v>31</v>
      </c>
      <c r="D7" s="12">
        <f>+D5*D6</f>
        <v>119</v>
      </c>
      <c r="E7" s="12">
        <f>+E5*E6</f>
        <v>134.09</v>
      </c>
      <c r="I7" s="17"/>
      <c r="J7" s="17"/>
    </row>
    <row r="8" spans="2:10" ht="12.75" thickTop="1">
      <c r="B8" t="s">
        <v>3</v>
      </c>
      <c r="E8" s="7">
        <f>(+E7-D7)/E7</f>
        <v>0.11253635617868597</v>
      </c>
      <c r="F8" t="s">
        <v>9</v>
      </c>
      <c r="I8" s="17"/>
      <c r="J8" s="17"/>
    </row>
    <row r="9" spans="5:10" ht="12">
      <c r="E9" s="7">
        <f>(E7-D7)/D7</f>
        <v>0.12680672268907567</v>
      </c>
      <c r="F9" t="s">
        <v>10</v>
      </c>
      <c r="I9" s="17"/>
      <c r="J9" s="17"/>
    </row>
    <row r="10" spans="5:10" ht="12">
      <c r="E10" s="7"/>
      <c r="I10" s="17"/>
      <c r="J10" s="17"/>
    </row>
    <row r="11" spans="1:10" ht="15">
      <c r="A11" s="4" t="s">
        <v>32</v>
      </c>
      <c r="I11" s="17"/>
      <c r="J11" s="17"/>
    </row>
    <row r="12" spans="2:10" ht="12">
      <c r="B12" t="s">
        <v>4</v>
      </c>
      <c r="D12" s="16">
        <v>400</v>
      </c>
      <c r="E12" s="16">
        <v>500</v>
      </c>
      <c r="I12" s="17"/>
      <c r="J12" s="17"/>
    </row>
    <row r="13" spans="2:10" ht="14.25">
      <c r="B13" t="s">
        <v>57</v>
      </c>
      <c r="D13" s="16">
        <v>33</v>
      </c>
      <c r="E13" s="16">
        <v>52</v>
      </c>
      <c r="F13" t="s">
        <v>6</v>
      </c>
      <c r="I13" s="17"/>
      <c r="J13" s="17"/>
    </row>
    <row r="14" spans="2:10" ht="15" thickBot="1">
      <c r="B14" t="s">
        <v>33</v>
      </c>
      <c r="D14" s="13">
        <f>+D12/D13</f>
        <v>12.121212121212121</v>
      </c>
      <c r="E14" s="13">
        <f>+E12/E13</f>
        <v>9.615384615384615</v>
      </c>
      <c r="F14" s="7">
        <f>(+D14-E14)/E14</f>
        <v>0.2606060606060607</v>
      </c>
      <c r="G14" t="s">
        <v>5</v>
      </c>
      <c r="I14" s="17"/>
      <c r="J14" s="17"/>
    </row>
    <row r="15" spans="9:10" ht="12.75" thickTop="1">
      <c r="I15" s="17"/>
      <c r="J15" s="17"/>
    </row>
    <row r="16" spans="2:6" ht="12">
      <c r="B16" t="s">
        <v>54</v>
      </c>
      <c r="D16" s="15">
        <v>1000</v>
      </c>
      <c r="E16" s="23">
        <f>D16</f>
        <v>1000</v>
      </c>
      <c r="F16" t="s">
        <v>72</v>
      </c>
    </row>
    <row r="17" spans="2:7" ht="15" thickBot="1">
      <c r="B17" t="s">
        <v>34</v>
      </c>
      <c r="D17" s="3">
        <f>+D16/D14</f>
        <v>82.5</v>
      </c>
      <c r="E17" s="3">
        <f>+E16/E14</f>
        <v>104</v>
      </c>
      <c r="F17" s="7">
        <f>(E17-D17)/E17</f>
        <v>0.20673076923076922</v>
      </c>
      <c r="G17" t="s">
        <v>11</v>
      </c>
    </row>
    <row r="18" spans="6:7" ht="12.75" thickTop="1">
      <c r="F18" s="7">
        <f>(+E17-D17)/D17</f>
        <v>0.2606060606060606</v>
      </c>
      <c r="G18" t="s">
        <v>12</v>
      </c>
    </row>
    <row r="19" spans="2:5" ht="12">
      <c r="B19" s="17"/>
      <c r="C19" s="17"/>
      <c r="D19" s="8"/>
      <c r="E19" s="14"/>
    </row>
    <row r="20" ht="15">
      <c r="A20" s="4" t="s">
        <v>39</v>
      </c>
    </row>
    <row r="21" ht="12">
      <c r="B21" t="s">
        <v>21</v>
      </c>
    </row>
    <row r="22" ht="12">
      <c r="B22" t="s">
        <v>17</v>
      </c>
    </row>
    <row r="23" ht="12">
      <c r="B23" t="s">
        <v>8</v>
      </c>
    </row>
    <row r="24" ht="12">
      <c r="B24" t="s">
        <v>62</v>
      </c>
    </row>
    <row r="25" ht="12">
      <c r="B25" t="s">
        <v>7</v>
      </c>
    </row>
    <row r="27" spans="2:7" ht="12">
      <c r="B27" t="s">
        <v>13</v>
      </c>
      <c r="C27" t="s">
        <v>22</v>
      </c>
      <c r="D27" s="11">
        <f>22.2*9</f>
        <v>199.79999999999998</v>
      </c>
      <c r="E27" s="11">
        <f>22.2*10.4</f>
        <v>230.88</v>
      </c>
      <c r="F27" t="s">
        <v>23</v>
      </c>
      <c r="G27" t="s">
        <v>14</v>
      </c>
    </row>
    <row r="28" spans="2:7" ht="12.75" thickBot="1">
      <c r="B28" t="s">
        <v>47</v>
      </c>
      <c r="C28" t="s">
        <v>48</v>
      </c>
      <c r="D28" s="21">
        <v>1.4</v>
      </c>
      <c r="E28" s="21">
        <v>1.4</v>
      </c>
      <c r="F28" s="18" t="s">
        <v>48</v>
      </c>
      <c r="G28" t="s">
        <v>14</v>
      </c>
    </row>
    <row r="29" spans="4:7" ht="12">
      <c r="D29" s="11">
        <f>+D27*D28</f>
        <v>279.71999999999997</v>
      </c>
      <c r="E29" s="11">
        <f>+E27*E28</f>
        <v>323.23199999999997</v>
      </c>
      <c r="G29" t="s">
        <v>15</v>
      </c>
    </row>
    <row r="30" spans="2:7" ht="12">
      <c r="B30" t="s">
        <v>20</v>
      </c>
      <c r="C30" t="s">
        <v>61</v>
      </c>
      <c r="D30" s="11">
        <v>102.6</v>
      </c>
      <c r="E30" s="11">
        <f>8.5*10.4</f>
        <v>88.4</v>
      </c>
      <c r="F30" t="s">
        <v>24</v>
      </c>
      <c r="G30" t="s">
        <v>16</v>
      </c>
    </row>
    <row r="31" spans="2:7" ht="12.75" thickBot="1">
      <c r="B31" t="s">
        <v>25</v>
      </c>
      <c r="D31" s="10">
        <f>+D29+D30</f>
        <v>382.31999999999994</v>
      </c>
      <c r="E31" s="10">
        <f>+E29+E30</f>
        <v>411.63199999999995</v>
      </c>
      <c r="G31" t="s">
        <v>15</v>
      </c>
    </row>
    <row r="32" spans="2:5" ht="12.75" thickTop="1">
      <c r="B32" t="s">
        <v>27</v>
      </c>
      <c r="D32" s="20">
        <v>175000</v>
      </c>
      <c r="E32" s="20">
        <v>175000</v>
      </c>
    </row>
    <row r="33" spans="2:6" ht="12.75" thickBot="1">
      <c r="B33" t="s">
        <v>26</v>
      </c>
      <c r="D33" s="19">
        <f>175000/D31</f>
        <v>457.7317430424776</v>
      </c>
      <c r="E33" s="19">
        <f>175000/E31</f>
        <v>425.13701558673773</v>
      </c>
      <c r="F33" t="s">
        <v>18</v>
      </c>
    </row>
    <row r="34" ht="12.75" thickTop="1"/>
    <row r="35" spans="2:5" ht="14.25">
      <c r="B35" t="s">
        <v>35</v>
      </c>
      <c r="D35" s="1">
        <f>+D13</f>
        <v>33</v>
      </c>
      <c r="E35" s="1">
        <f>+E13</f>
        <v>52</v>
      </c>
    </row>
    <row r="36" spans="2:5" ht="14.25">
      <c r="B36" t="s">
        <v>36</v>
      </c>
      <c r="C36" t="s">
        <v>37</v>
      </c>
      <c r="D36" s="11">
        <f>+D33/D35</f>
        <v>13.870658880075078</v>
      </c>
      <c r="E36" s="11">
        <f>+E33/E35</f>
        <v>8.175711838206494</v>
      </c>
    </row>
    <row r="37" spans="2:5" ht="12">
      <c r="B37" t="s">
        <v>19</v>
      </c>
      <c r="D37" s="15">
        <v>90</v>
      </c>
      <c r="E37" s="23">
        <f>D37</f>
        <v>90</v>
      </c>
    </row>
    <row r="38" spans="2:7" ht="15" thickBot="1">
      <c r="B38" t="s">
        <v>38</v>
      </c>
      <c r="D38" s="6">
        <f>+D37/D36</f>
        <v>6.48851657142857</v>
      </c>
      <c r="E38" s="6">
        <f>+E37/E36</f>
        <v>11.00821577142857</v>
      </c>
      <c r="F38" s="7">
        <f>(E38-D38)/E38</f>
        <v>0.4105750917174714</v>
      </c>
      <c r="G38" t="s">
        <v>11</v>
      </c>
    </row>
    <row r="39" spans="6:7" ht="12.75" thickTop="1">
      <c r="F39" s="7">
        <f>(+E38-D38)/D38</f>
        <v>0.6965689538194249</v>
      </c>
      <c r="G39" t="s">
        <v>12</v>
      </c>
    </row>
    <row r="41" ht="15">
      <c r="A41" s="4" t="s">
        <v>55</v>
      </c>
    </row>
    <row r="42" spans="2:5" ht="15">
      <c r="B42" s="4" t="s">
        <v>30</v>
      </c>
      <c r="D42" s="2">
        <f>+D7</f>
        <v>119</v>
      </c>
      <c r="E42" s="2">
        <f>+E7</f>
        <v>134.09</v>
      </c>
    </row>
    <row r="43" spans="2:5" ht="15">
      <c r="B43" s="4" t="s">
        <v>40</v>
      </c>
      <c r="D43" s="2">
        <f>+D17</f>
        <v>82.5</v>
      </c>
      <c r="E43" s="2">
        <f>+E17</f>
        <v>104</v>
      </c>
    </row>
    <row r="44" spans="2:5" ht="15">
      <c r="B44" s="4" t="s">
        <v>41</v>
      </c>
      <c r="D44" s="2">
        <f>+D38</f>
        <v>6.48851657142857</v>
      </c>
      <c r="E44" s="2">
        <f>+E38</f>
        <v>11.00821577142857</v>
      </c>
    </row>
    <row r="45" spans="4:7" ht="12.75" thickBot="1">
      <c r="D45" s="6">
        <f>SUM(D42:D44)</f>
        <v>207.98851657142856</v>
      </c>
      <c r="E45" s="6">
        <f>SUM(E42:E44)</f>
        <v>249.09821577142858</v>
      </c>
      <c r="F45" s="7">
        <f>(E45-D45)/E45</f>
        <v>0.16503409738479258</v>
      </c>
      <c r="G45" t="s">
        <v>11</v>
      </c>
    </row>
    <row r="46" spans="6:7" ht="12.75" thickTop="1">
      <c r="F46" s="7">
        <f>(+E45-D45)/D45</f>
        <v>0.19765369683706505</v>
      </c>
      <c r="G46" t="s">
        <v>12</v>
      </c>
    </row>
    <row r="47" spans="2:6" ht="13.5" thickBot="1">
      <c r="B47" s="4" t="s">
        <v>28</v>
      </c>
      <c r="D47" s="2">
        <f>+E45-D45</f>
        <v>41.10969920000002</v>
      </c>
      <c r="F47" s="7"/>
    </row>
    <row r="48" spans="2:8" ht="12.75">
      <c r="B48" s="4" t="s">
        <v>29</v>
      </c>
      <c r="D48" s="2">
        <f>+D47*2</f>
        <v>82.21939840000005</v>
      </c>
      <c r="F48" s="7"/>
      <c r="G48" s="26" t="s">
        <v>49</v>
      </c>
      <c r="H48" s="35">
        <v>10000</v>
      </c>
    </row>
    <row r="49" spans="6:8" ht="14.25">
      <c r="F49" s="7"/>
      <c r="G49" s="27" t="s">
        <v>50</v>
      </c>
      <c r="H49" s="29">
        <v>52</v>
      </c>
    </row>
    <row r="50" spans="2:8" ht="15" thickBot="1">
      <c r="B50" s="4" t="s">
        <v>52</v>
      </c>
      <c r="C50" s="36">
        <f>+H50</f>
        <v>192.30769230769232</v>
      </c>
      <c r="D50" s="5" t="str">
        <f>+D3</f>
        <v>Maxi 90</v>
      </c>
      <c r="E50" s="5" t="str">
        <f>+E3</f>
        <v>Imperial</v>
      </c>
      <c r="F50" s="9" t="s">
        <v>45</v>
      </c>
      <c r="G50" s="28" t="s">
        <v>51</v>
      </c>
      <c r="H50" s="41">
        <f>+H48/H49</f>
        <v>192.30769230769232</v>
      </c>
    </row>
    <row r="51" spans="2:6" ht="12.75">
      <c r="B51" s="4" t="s">
        <v>42</v>
      </c>
      <c r="C51" s="25" t="s">
        <v>6</v>
      </c>
      <c r="D51" s="2">
        <f aca="true" t="shared" si="0" ref="D51:E53">+D42*$C$50</f>
        <v>22884.615384615387</v>
      </c>
      <c r="E51" s="2">
        <f t="shared" si="0"/>
        <v>25786.538461538465</v>
      </c>
      <c r="F51" s="2">
        <f>+E51-D51</f>
        <v>2901.923076923078</v>
      </c>
    </row>
    <row r="52" spans="2:6" ht="12.75">
      <c r="B52" s="4" t="s">
        <v>43</v>
      </c>
      <c r="D52" s="2">
        <f t="shared" si="0"/>
        <v>15865.384615384617</v>
      </c>
      <c r="E52" s="2">
        <f t="shared" si="0"/>
        <v>20000</v>
      </c>
      <c r="F52" s="2">
        <f>+E52-D52</f>
        <v>4134.615384615383</v>
      </c>
    </row>
    <row r="53" spans="2:6" ht="12.75">
      <c r="B53" s="4" t="s">
        <v>44</v>
      </c>
      <c r="D53" s="2">
        <f t="shared" si="0"/>
        <v>1247.791648351648</v>
      </c>
      <c r="E53" s="2">
        <f t="shared" si="0"/>
        <v>2116.9645714285716</v>
      </c>
      <c r="F53" s="2">
        <f>+E53-D53</f>
        <v>869.1729230769236</v>
      </c>
    </row>
    <row r="54" spans="2:6" ht="13.5" thickBot="1">
      <c r="B54" s="4" t="s">
        <v>46</v>
      </c>
      <c r="D54" s="6">
        <f>SUM(D51:D53)</f>
        <v>39997.791648351646</v>
      </c>
      <c r="E54" s="6">
        <f>SUM(E51:E53)</f>
        <v>47903.50303296704</v>
      </c>
      <c r="F54" s="6">
        <f>+E54-D54</f>
        <v>7905.711384615395</v>
      </c>
    </row>
    <row r="55" spans="2:7" ht="13.5" thickTop="1">
      <c r="B55" s="4"/>
      <c r="D55" s="24">
        <f>+D54/$C50</f>
        <v>207.98851657142853</v>
      </c>
      <c r="E55" s="24">
        <f>+E54/$C50</f>
        <v>249.09821577142858</v>
      </c>
      <c r="F55" s="7">
        <f>+F54/E54</f>
        <v>0.16503409738479272</v>
      </c>
      <c r="G55" t="s">
        <v>11</v>
      </c>
    </row>
    <row r="56" spans="4:7" ht="12">
      <c r="D56" t="s">
        <v>53</v>
      </c>
      <c r="E56" t="s">
        <v>53</v>
      </c>
      <c r="F56" s="7">
        <f>+F54/D54</f>
        <v>0.1976536968370652</v>
      </c>
      <c r="G56" t="s">
        <v>12</v>
      </c>
    </row>
    <row r="58" spans="2:6" ht="12.75">
      <c r="B58" s="18"/>
      <c r="C58" s="18"/>
      <c r="D58" s="31"/>
      <c r="E58" s="31"/>
      <c r="F58" s="31"/>
    </row>
    <row r="59" spans="2:6" ht="12">
      <c r="B59" s="18"/>
      <c r="C59" s="18"/>
      <c r="D59" s="30"/>
      <c r="E59" s="30"/>
      <c r="F59" s="30"/>
    </row>
    <row r="60" spans="2:6" ht="12">
      <c r="B60" s="18"/>
      <c r="C60" s="18"/>
      <c r="D60" s="30"/>
      <c r="E60" s="30"/>
      <c r="F60" s="30"/>
    </row>
    <row r="61" spans="2:6" ht="12">
      <c r="B61" s="18"/>
      <c r="C61" s="18"/>
      <c r="D61" s="30"/>
      <c r="E61" s="30"/>
      <c r="F61" s="30"/>
    </row>
    <row r="62" spans="2:6" ht="12">
      <c r="B62" s="18"/>
      <c r="C62" s="18"/>
      <c r="D62" s="30"/>
      <c r="E62" s="30"/>
      <c r="F62" s="30"/>
    </row>
    <row r="63" spans="2:6" ht="12">
      <c r="B63" s="18"/>
      <c r="C63" s="18"/>
      <c r="D63" s="30"/>
      <c r="E63" s="30"/>
      <c r="F63" s="30"/>
    </row>
    <row r="64" spans="2:6" ht="12">
      <c r="B64" s="18"/>
      <c r="C64" s="18"/>
      <c r="D64" s="30"/>
      <c r="E64" s="30"/>
      <c r="F64" s="30"/>
    </row>
    <row r="65" spans="2:6" ht="12">
      <c r="B65" s="18"/>
      <c r="C65" s="18"/>
      <c r="D65" s="30"/>
      <c r="E65" s="30"/>
      <c r="F65" s="30"/>
    </row>
    <row r="66" spans="2:6" ht="12">
      <c r="B66" s="18"/>
      <c r="C66" s="18"/>
      <c r="D66" s="30"/>
      <c r="E66" s="30"/>
      <c r="F66" s="30"/>
    </row>
    <row r="67" spans="2:6" ht="12">
      <c r="B67" s="18"/>
      <c r="C67" s="18"/>
      <c r="D67" s="30"/>
      <c r="E67" s="30"/>
      <c r="F67" s="30"/>
    </row>
    <row r="68" spans="2:6" ht="12">
      <c r="B68" s="18"/>
      <c r="C68" s="18"/>
      <c r="D68" s="30"/>
      <c r="E68" s="30"/>
      <c r="F68" s="30"/>
    </row>
    <row r="69" spans="2:6" ht="12">
      <c r="B69" s="18"/>
      <c r="C69" s="37"/>
      <c r="D69" s="30"/>
      <c r="E69" s="30"/>
      <c r="F69" s="30"/>
    </row>
    <row r="70" spans="2:6" ht="12">
      <c r="B70" s="18"/>
      <c r="C70" s="38"/>
      <c r="D70" s="32"/>
      <c r="E70" s="32"/>
      <c r="F70" s="32"/>
    </row>
    <row r="71" spans="2:6" ht="12">
      <c r="B71" s="18"/>
      <c r="C71" s="38"/>
      <c r="D71" s="33"/>
      <c r="E71" s="33"/>
      <c r="F71" s="33"/>
    </row>
    <row r="72" spans="2:6" ht="12">
      <c r="B72" s="18"/>
      <c r="C72" s="38"/>
      <c r="D72" s="30"/>
      <c r="E72" s="30"/>
      <c r="F72" s="30"/>
    </row>
    <row r="73" spans="2:6" ht="12">
      <c r="B73" s="18"/>
      <c r="C73" s="38"/>
      <c r="D73" s="30"/>
      <c r="E73" s="30"/>
      <c r="F73" s="30"/>
    </row>
    <row r="74" spans="2:6" ht="12.75">
      <c r="B74" s="39"/>
      <c r="C74" s="38"/>
      <c r="D74" s="30"/>
      <c r="E74" s="30"/>
      <c r="F74" s="30"/>
    </row>
    <row r="75" spans="2:6" ht="12.75">
      <c r="B75" s="39"/>
      <c r="C75" s="38"/>
      <c r="D75" s="30"/>
      <c r="E75" s="30"/>
      <c r="F75" s="30"/>
    </row>
    <row r="76" spans="2:6" ht="12">
      <c r="B76" s="18"/>
      <c r="C76" s="38"/>
      <c r="D76" s="40"/>
      <c r="E76" s="40"/>
      <c r="F76" s="30"/>
    </row>
    <row r="77" spans="2:6" ht="12">
      <c r="B77" s="18"/>
      <c r="C77" s="38"/>
      <c r="D77" s="30"/>
      <c r="E77" s="30"/>
      <c r="F77" s="30"/>
    </row>
    <row r="78" spans="2:6" ht="12">
      <c r="B78" s="18"/>
      <c r="C78" s="38"/>
      <c r="D78" s="30"/>
      <c r="E78" s="18"/>
      <c r="F78" s="18"/>
    </row>
    <row r="79" spans="2:6" ht="12.75">
      <c r="B79" s="39"/>
      <c r="C79" s="18"/>
      <c r="D79" s="18"/>
      <c r="E79" s="30"/>
      <c r="F79" s="18"/>
    </row>
    <row r="80" spans="2:6" ht="12">
      <c r="B80" s="18"/>
      <c r="C80" s="18"/>
      <c r="D80" s="18"/>
      <c r="E80" s="34"/>
      <c r="F80" s="34"/>
    </row>
    <row r="81" spans="2:6" ht="12">
      <c r="B81" s="18"/>
      <c r="C81" s="18"/>
      <c r="D81" s="30"/>
      <c r="E81" s="30"/>
      <c r="F81" s="30"/>
    </row>
    <row r="82" spans="2:6" ht="12">
      <c r="B82" s="18"/>
      <c r="C82" s="18"/>
      <c r="D82" s="30"/>
      <c r="E82" s="30"/>
      <c r="F82" s="30"/>
    </row>
    <row r="83" spans="2:6" ht="12.75">
      <c r="B83" s="39"/>
      <c r="C83" s="18"/>
      <c r="D83" s="30"/>
      <c r="E83" s="30"/>
      <c r="F83" s="18"/>
    </row>
    <row r="84" spans="2:6" ht="12">
      <c r="B84" s="18"/>
      <c r="C84" s="18"/>
      <c r="D84" s="18"/>
      <c r="E84" s="18"/>
      <c r="F84" s="18"/>
    </row>
    <row r="85" spans="2:6" ht="12">
      <c r="B85" s="18"/>
      <c r="C85" s="18"/>
      <c r="D85" s="30"/>
      <c r="E85" s="30"/>
      <c r="F85" s="30"/>
    </row>
    <row r="86" spans="2:6" ht="12">
      <c r="B86" s="18"/>
      <c r="C86" s="18"/>
      <c r="D86" s="30"/>
      <c r="E86" s="30"/>
      <c r="F86" s="30"/>
    </row>
    <row r="87" spans="2:6" ht="12.75">
      <c r="B87" s="39"/>
      <c r="C87" s="18"/>
      <c r="D87" s="30"/>
      <c r="E87" s="30"/>
      <c r="F87" s="18"/>
    </row>
    <row r="88" spans="2:6" ht="12">
      <c r="B88" s="18"/>
      <c r="C88" s="18"/>
      <c r="D88" s="18"/>
      <c r="E88" s="18"/>
      <c r="F88" s="18"/>
    </row>
    <row r="89" spans="2:6" ht="12">
      <c r="B89" s="18"/>
      <c r="C89" s="18"/>
      <c r="D89" s="30"/>
      <c r="E89" s="30"/>
      <c r="F89" s="30"/>
    </row>
    <row r="90" spans="2:6" ht="12">
      <c r="B90" s="18"/>
      <c r="C90" s="18"/>
      <c r="D90" s="18"/>
      <c r="E90" s="18"/>
      <c r="F90" s="18"/>
    </row>
    <row r="91" spans="2:6" ht="12.75">
      <c r="B91" s="39"/>
      <c r="C91" s="18"/>
      <c r="D91" s="18"/>
      <c r="E91" s="18"/>
      <c r="F91" s="18"/>
    </row>
    <row r="92" spans="2:6" ht="12">
      <c r="B92" s="18"/>
      <c r="C92" s="18"/>
      <c r="D92" s="34"/>
      <c r="E92" s="34"/>
      <c r="F92" s="18"/>
    </row>
    <row r="93" spans="2:6" ht="12">
      <c r="B93" s="18"/>
      <c r="C93" s="18"/>
      <c r="D93" s="34"/>
      <c r="E93" s="34"/>
      <c r="F93" s="18"/>
    </row>
    <row r="94" spans="2:6" ht="12">
      <c r="B94" s="18"/>
      <c r="C94" s="18"/>
      <c r="D94" s="18"/>
      <c r="E94" s="18"/>
      <c r="F94" s="18"/>
    </row>
    <row r="95" spans="2:6" ht="12">
      <c r="B95" s="18"/>
      <c r="C95" s="18"/>
      <c r="D95" s="34"/>
      <c r="E95" s="34"/>
      <c r="F95" s="18"/>
    </row>
    <row r="96" spans="2:6" ht="12">
      <c r="B96" s="18"/>
      <c r="C96" s="18"/>
      <c r="D96" s="18"/>
      <c r="E96" s="18"/>
      <c r="F96" s="18"/>
    </row>
    <row r="97" spans="2:6" ht="12">
      <c r="B97" s="18"/>
      <c r="C97" s="18"/>
      <c r="D97" s="18"/>
      <c r="E97" s="18"/>
      <c r="F97" s="18"/>
    </row>
    <row r="98" spans="2:6" ht="12">
      <c r="B98" s="18"/>
      <c r="C98" s="18"/>
      <c r="D98" s="18"/>
      <c r="E98" s="18"/>
      <c r="F98" s="18"/>
    </row>
  </sheetData>
  <sheetProtection/>
  <printOptions/>
  <pageMargins left="0.25" right="0.21" top="0.5" bottom="0.7" header="0.26" footer="0.5"/>
  <pageSetup horizontalDpi="300" verticalDpi="300" orientation="portrait" paperSize="9" scale="87" r:id="rId1"/>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44" t="s">
        <v>63</v>
      </c>
      <c r="C1" s="44"/>
      <c r="D1" s="48"/>
      <c r="E1" s="48"/>
      <c r="F1" s="48"/>
    </row>
    <row r="2" spans="2:6" ht="12.75">
      <c r="B2" s="44" t="s">
        <v>64</v>
      </c>
      <c r="C2" s="44"/>
      <c r="D2" s="48"/>
      <c r="E2" s="48"/>
      <c r="F2" s="48"/>
    </row>
    <row r="3" spans="2:6" ht="12">
      <c r="B3" s="45"/>
      <c r="C3" s="45"/>
      <c r="D3" s="49"/>
      <c r="E3" s="49"/>
      <c r="F3" s="49"/>
    </row>
    <row r="4" spans="2:6" ht="49.5">
      <c r="B4" s="45" t="s">
        <v>65</v>
      </c>
      <c r="C4" s="45"/>
      <c r="D4" s="49"/>
      <c r="E4" s="49"/>
      <c r="F4" s="49"/>
    </row>
    <row r="5" spans="2:6" ht="12">
      <c r="B5" s="45"/>
      <c r="C5" s="45"/>
      <c r="D5" s="49"/>
      <c r="E5" s="49"/>
      <c r="F5" s="49"/>
    </row>
    <row r="6" spans="2:6" ht="12.75">
      <c r="B6" s="44" t="s">
        <v>66</v>
      </c>
      <c r="C6" s="44"/>
      <c r="D6" s="48"/>
      <c r="E6" s="48" t="s">
        <v>67</v>
      </c>
      <c r="F6" s="48" t="s">
        <v>68</v>
      </c>
    </row>
    <row r="7" spans="2:6" ht="12.75" thickBot="1">
      <c r="B7" s="45"/>
      <c r="C7" s="45"/>
      <c r="D7" s="49"/>
      <c r="E7" s="49"/>
      <c r="F7" s="49"/>
    </row>
    <row r="8" spans="2:6" ht="37.5" thickBot="1">
      <c r="B8" s="46" t="s">
        <v>69</v>
      </c>
      <c r="C8" s="47"/>
      <c r="D8" s="50"/>
      <c r="E8" s="50">
        <v>2</v>
      </c>
      <c r="F8" s="51" t="s">
        <v>70</v>
      </c>
    </row>
    <row r="9" spans="2:6" ht="12">
      <c r="B9" s="45"/>
      <c r="C9" s="45"/>
      <c r="D9" s="49"/>
      <c r="E9" s="49"/>
      <c r="F9" s="4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Bulk Brick Supplies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Davies</dc:creator>
  <cp:keywords/>
  <dc:description/>
  <cp:lastModifiedBy>Mark Hunter-Smith</cp:lastModifiedBy>
  <cp:lastPrinted>2013-06-27T08:36:11Z</cp:lastPrinted>
  <dcterms:created xsi:type="dcterms:W3CDTF">2005-05-05T06:07:00Z</dcterms:created>
  <dcterms:modified xsi:type="dcterms:W3CDTF">2023-04-13T08:06:42Z</dcterms:modified>
  <cp:category/>
  <cp:version/>
  <cp:contentType/>
  <cp:contentStatus/>
</cp:coreProperties>
</file>